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irdefreitasdejesus/Desktop/Todos los Documentos/PA08122019/ACTUALIZACIÓN PAG LABLABOR/COTIZACIONES Y SALARIOS/COTIZACIONES Y SALARIOS 100% ACT 19 FEB 2019 /"/>
    </mc:Choice>
  </mc:AlternateContent>
  <xr:revisionPtr revIDLastSave="0" documentId="13_ncr:1_{3C2CD25C-D16D-794F-9ADF-A7DCE4E24CA6}" xr6:coauthVersionLast="45" xr6:coauthVersionMax="45" xr10:uidLastSave="{00000000-0000-0000-0000-000000000000}"/>
  <bookViews>
    <workbookView xWindow="0" yWindow="460" windowWidth="25600" windowHeight="14340" tabRatio="500" xr2:uid="{00000000-000D-0000-FFFF-FFFF00000000}"/>
  </bookViews>
  <sheets>
    <sheet name="INPCAN" sheetId="1" r:id="rId1"/>
    <sheet name="ESTIMADA 201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  <c r="B14" i="1" l="1"/>
  <c r="B23" i="1" l="1"/>
  <c r="B22" i="1" s="1"/>
  <c r="B21" i="1" s="1"/>
  <c r="B20" i="1" s="1"/>
  <c r="C26" i="1"/>
  <c r="C27" i="1"/>
  <c r="C28" i="1"/>
  <c r="C29" i="1"/>
  <c r="C30" i="1"/>
  <c r="C31" i="1"/>
  <c r="C32" i="1"/>
  <c r="C33" i="1"/>
  <c r="C34" i="1"/>
  <c r="C35" i="1"/>
  <c r="C36" i="1"/>
  <c r="C37" i="1"/>
  <c r="C40" i="1"/>
  <c r="C41" i="1"/>
  <c r="C42" i="1"/>
  <c r="C43" i="1"/>
  <c r="C44" i="1"/>
  <c r="C45" i="1"/>
  <c r="C46" i="1"/>
  <c r="C47" i="1"/>
  <c r="C48" i="1"/>
  <c r="C49" i="1"/>
  <c r="C50" i="1"/>
  <c r="C51" i="1"/>
  <c r="B18" i="1" l="1"/>
  <c r="B16" i="1" s="1"/>
  <c r="B19" i="1"/>
  <c r="B17" i="1" s="1"/>
  <c r="B15" i="1" s="1"/>
</calcChain>
</file>

<file path=xl/sharedStrings.xml><?xml version="1.0" encoding="utf-8"?>
<sst xmlns="http://schemas.openxmlformats.org/spreadsheetml/2006/main" count="64" uniqueCount="25">
  <si>
    <t>Fecha</t>
  </si>
  <si>
    <t>Indice</t>
  </si>
  <si>
    <t>Var%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</si>
  <si>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</si>
  <si>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</si>
  <si>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</si>
  <si>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</si>
  <si>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</si>
  <si>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</si>
  <si>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</si>
  <si>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</si>
  <si>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</si>
  <si>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</si>
  <si>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</si>
  <si>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</si>
  <si>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BASE</t>
  </si>
  <si>
    <t>Inflación estimada 2016</t>
  </si>
  <si>
    <t>con información del CENDA</t>
  </si>
  <si>
    <t>MENSUAL</t>
  </si>
  <si>
    <t>MIN</t>
  </si>
  <si>
    <t>MED</t>
  </si>
  <si>
    <t>MAX</t>
  </si>
  <si>
    <t>ACUMULADA</t>
  </si>
  <si>
    <t xml:space="preserve"> </t>
  </si>
  <si>
    <t>Inflación e INPCAN 2017-2019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</si>
</sst>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249A51"/>
      <name val="Arial"/>
      <family val="2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0"/>
      <color rgb="FF249A5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164" fontId="7" fillId="2" borderId="2" xfId="0" applyNumberFormat="1" applyFont="1" applyFill="1" applyBorder="1"/>
    <xf numFmtId="164" fontId="7" fillId="2" borderId="2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center"/>
    </xf>
    <xf numFmtId="1" fontId="7" fillId="2" borderId="0" xfId="2" quotePrefix="1" applyNumberFormat="1" applyFont="1" applyFill="1" applyBorder="1" applyAlignment="1">
      <alignment horizontal="left"/>
    </xf>
    <xf numFmtId="164" fontId="6" fillId="2" borderId="0" xfId="2" applyNumberFormat="1" applyFont="1" applyFill="1" applyBorder="1" applyAlignment="1">
      <alignment horizontal="center"/>
    </xf>
    <xf numFmtId="164" fontId="6" fillId="2" borderId="0" xfId="2" applyNumberFormat="1" applyFont="1" applyFill="1"/>
    <xf numFmtId="164" fontId="4" fillId="2" borderId="0" xfId="0" applyNumberFormat="1" applyFont="1" applyFill="1" applyBorder="1"/>
    <xf numFmtId="164" fontId="6" fillId="2" borderId="0" xfId="2" applyNumberFormat="1" applyFont="1" applyFill="1" applyBorder="1"/>
    <xf numFmtId="164" fontId="5" fillId="2" borderId="0" xfId="0" applyNumberFormat="1" applyFont="1" applyFill="1" applyBorder="1"/>
    <xf numFmtId="164" fontId="3" fillId="2" borderId="1" xfId="0" applyNumberFormat="1" applyFont="1" applyFill="1" applyBorder="1"/>
    <xf numFmtId="164" fontId="4" fillId="2" borderId="1" xfId="0" quotePrefix="1" applyNumberFormat="1" applyFont="1" applyFill="1" applyBorder="1" applyAlignment="1">
      <alignment horizontal="centerContinuous"/>
    </xf>
    <xf numFmtId="164" fontId="4" fillId="2" borderId="1" xfId="0" applyNumberFormat="1" applyFont="1" applyFill="1" applyBorder="1" applyAlignment="1">
      <alignment horizontal="centerContinuous"/>
    </xf>
    <xf numFmtId="0" fontId="8" fillId="2" borderId="0" xfId="0" applyFont="1" applyFill="1"/>
    <xf numFmtId="0" fontId="7" fillId="2" borderId="0" xfId="0" applyFont="1" applyFill="1" applyAlignment="1">
      <alignment horizontal="left"/>
    </xf>
    <xf numFmtId="43" fontId="6" fillId="2" borderId="0" xfId="1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/>
    </xf>
    <xf numFmtId="43" fontId="8" fillId="2" borderId="0" xfId="1" applyFont="1" applyFill="1" applyAlignment="1">
      <alignment horizontal="center"/>
    </xf>
    <xf numFmtId="43" fontId="8" fillId="2" borderId="0" xfId="1" applyFont="1" applyFill="1"/>
    <xf numFmtId="164" fontId="7" fillId="2" borderId="1" xfId="0" applyNumberFormat="1" applyFont="1" applyFill="1" applyBorder="1" applyAlignment="1">
      <alignment horizontal="center"/>
    </xf>
    <xf numFmtId="164" fontId="6" fillId="2" borderId="1" xfId="2" applyNumberFormat="1" applyFont="1" applyFill="1" applyBorder="1"/>
    <xf numFmtId="164" fontId="6" fillId="2" borderId="2" xfId="2" applyNumberFormat="1" applyFont="1" applyFill="1" applyBorder="1"/>
    <xf numFmtId="164" fontId="7" fillId="2" borderId="1" xfId="2" applyNumberFormat="1" applyFont="1" applyFill="1" applyBorder="1"/>
    <xf numFmtId="164" fontId="11" fillId="2" borderId="2" xfId="0" applyNumberFormat="1" applyFont="1" applyFill="1" applyBorder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</cellXfs>
  <cellStyles count="3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Millares" xfId="1" builtinId="3"/>
    <cellStyle name="Normal" xfId="0" builtinId="0"/>
    <cellStyle name="Normal_serie1950conbasedic2007100" xfId="2" xr:uid="{00000000-0005-0000-0000-00002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2</xdr:col>
      <xdr:colOff>635000</xdr:colOff>
      <xdr:row>4</xdr:row>
      <xdr:rowOff>36588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14300"/>
          <a:ext cx="3581400" cy="633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190500</xdr:colOff>
      <xdr:row>4</xdr:row>
      <xdr:rowOff>100088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"/>
          <a:ext cx="3581400" cy="633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C53"/>
  <sheetViews>
    <sheetView tabSelected="1" workbookViewId="0">
      <selection activeCell="B3" sqref="B3"/>
    </sheetView>
  </sheetViews>
  <sheetFormatPr baseColWidth="10" defaultRowHeight="14" x14ac:dyDescent="0.2"/>
  <cols>
    <col min="1" max="1" width="21.5" style="14" customWidth="1"/>
    <col min="2" max="2" width="18.6640625" style="14" customWidth="1"/>
    <col min="3" max="3" width="20.33203125" style="14" customWidth="1"/>
    <col min="4" max="5" width="11.6640625" style="14" bestFit="1" customWidth="1"/>
    <col min="6" max="16384" width="10.83203125" style="14"/>
  </cols>
  <sheetData>
    <row r="6" spans="1:3" x14ac:dyDescent="0.2">
      <c r="B6" s="15" t="s">
        <v>24</v>
      </c>
    </row>
    <row r="8" spans="1:3" s="7" customFormat="1" ht="15" customHeight="1" x14ac:dyDescent="0.15">
      <c r="A8" s="11"/>
      <c r="B8" s="12"/>
      <c r="C8" s="13"/>
    </row>
    <row r="9" spans="1:3" s="7" customFormat="1" ht="15" customHeight="1" x14ac:dyDescent="0.15">
      <c r="A9" s="1" t="s">
        <v>0</v>
      </c>
      <c r="B9" s="2" t="s">
        <v>1</v>
      </c>
      <c r="C9" s="2" t="s">
        <v>2</v>
      </c>
    </row>
    <row r="10" spans="1:3" s="7" customFormat="1" ht="15" customHeight="1" x14ac:dyDescent="0.15">
      <c r="A10" s="3"/>
      <c r="B10" s="4"/>
      <c r="C10" s="4"/>
    </row>
    <row r="11" spans="1:3" s="7" customFormat="1" ht="15" customHeight="1" x14ac:dyDescent="0.15">
      <c r="A11" s="8"/>
      <c r="B11" s="27"/>
      <c r="C11" s="27"/>
    </row>
    <row r="12" spans="1:3" s="7" customFormat="1" ht="15" customHeight="1" x14ac:dyDescent="0.15">
      <c r="A12" s="5">
        <v>2019</v>
      </c>
      <c r="B12" s="27"/>
      <c r="C12" s="27"/>
    </row>
    <row r="13" spans="1:3" s="7" customFormat="1" ht="15" customHeight="1" x14ac:dyDescent="0.15">
      <c r="A13" s="7" t="s">
        <v>4</v>
      </c>
      <c r="B13" s="16">
        <f>(B15*38.5%)+B15</f>
        <v>1049504170.2719243</v>
      </c>
      <c r="C13" s="16">
        <v>38.5</v>
      </c>
    </row>
    <row r="14" spans="1:3" s="7" customFormat="1" ht="15" customHeight="1" x14ac:dyDescent="0.15">
      <c r="A14" s="7" t="s">
        <v>5</v>
      </c>
      <c r="B14" s="16">
        <f>(B16*20.7%)+B16</f>
        <v>869117503.68042433</v>
      </c>
      <c r="C14" s="16">
        <v>20.7</v>
      </c>
    </row>
    <row r="15" spans="1:3" s="7" customFormat="1" ht="15" customHeight="1" x14ac:dyDescent="0.15">
      <c r="A15" s="7" t="s">
        <v>6</v>
      </c>
      <c r="B15" s="16">
        <f>(B17*23.5%)+B17</f>
        <v>757764743.87864566</v>
      </c>
      <c r="C15" s="16">
        <v>23.5</v>
      </c>
    </row>
    <row r="16" spans="1:3" s="7" customFormat="1" ht="15" customHeight="1" x14ac:dyDescent="0.15">
      <c r="A16" s="7" t="s">
        <v>7</v>
      </c>
      <c r="B16" s="16">
        <f>(B18*65.2%)+B18</f>
        <v>720064211.83133745</v>
      </c>
      <c r="C16" s="16">
        <v>65.2</v>
      </c>
    </row>
    <row r="17" spans="1:3" s="7" customFormat="1" ht="15" customHeight="1" x14ac:dyDescent="0.15">
      <c r="A17" s="7" t="s">
        <v>8</v>
      </c>
      <c r="B17" s="16">
        <f>(B19*33.8%)+B19</f>
        <v>613574691.39971304</v>
      </c>
      <c r="C17" s="16">
        <v>33.799999999999997</v>
      </c>
    </row>
    <row r="18" spans="1:3" s="7" customFormat="1" ht="15" customHeight="1" x14ac:dyDescent="0.15">
      <c r="A18" s="7" t="s">
        <v>9</v>
      </c>
      <c r="B18" s="16">
        <f>(B20*24.8%)+B20</f>
        <v>435874220.2368871</v>
      </c>
      <c r="C18" s="16">
        <v>24.8</v>
      </c>
    </row>
    <row r="19" spans="1:3" s="7" customFormat="1" ht="15" customHeight="1" x14ac:dyDescent="0.15">
      <c r="A19" s="7" t="s">
        <v>10</v>
      </c>
      <c r="B19" s="16">
        <f>(B20*31.3%)+B20</f>
        <v>458576002.54089165</v>
      </c>
      <c r="C19" s="16">
        <v>31.3</v>
      </c>
    </row>
    <row r="20" spans="1:3" s="7" customFormat="1" ht="15" customHeight="1" x14ac:dyDescent="0.15">
      <c r="A20" s="7" t="s">
        <v>11</v>
      </c>
      <c r="B20" s="16">
        <f>(B21*44.7%)+B21</f>
        <v>349258189.29237747</v>
      </c>
      <c r="C20" s="16">
        <v>44.7</v>
      </c>
    </row>
    <row r="21" spans="1:3" s="7" customFormat="1" ht="15" customHeight="1" x14ac:dyDescent="0.15">
      <c r="A21" s="7" t="s">
        <v>12</v>
      </c>
      <c r="B21" s="16">
        <f>(B22*18.1%)+B22</f>
        <v>241367096.95395815</v>
      </c>
      <c r="C21" s="16">
        <v>18.100000000000001</v>
      </c>
    </row>
    <row r="22" spans="1:3" s="7" customFormat="1" ht="15" customHeight="1" x14ac:dyDescent="0.15">
      <c r="A22" s="7" t="s">
        <v>13</v>
      </c>
      <c r="B22" s="16">
        <f>(B23*53.7%)+B23</f>
        <v>204375187.93730581</v>
      </c>
      <c r="C22" s="16">
        <v>53.7</v>
      </c>
    </row>
    <row r="23" spans="1:3" s="7" customFormat="1" ht="15" customHeight="1" x14ac:dyDescent="0.15">
      <c r="A23" s="7" t="s">
        <v>14</v>
      </c>
      <c r="B23" s="16">
        <f>(B26*191.6%)+B26</f>
        <v>132970193.8434</v>
      </c>
      <c r="C23" s="16">
        <v>191.6</v>
      </c>
    </row>
    <row r="24" spans="1:3" s="7" customFormat="1" ht="15" customHeight="1" x14ac:dyDescent="0.15">
      <c r="A24" s="8"/>
      <c r="B24" s="27"/>
      <c r="C24" s="27"/>
    </row>
    <row r="25" spans="1:3" s="7" customFormat="1" ht="15" customHeight="1" x14ac:dyDescent="0.15">
      <c r="A25" s="5">
        <v>2018</v>
      </c>
      <c r="B25" s="6"/>
      <c r="C25" s="6"/>
    </row>
    <row r="26" spans="1:3" s="7" customFormat="1" ht="15" customHeight="1" x14ac:dyDescent="0.15">
      <c r="A26" s="7" t="s">
        <v>3</v>
      </c>
      <c r="B26" s="16">
        <v>45600203.649999999</v>
      </c>
      <c r="C26" s="16">
        <f t="shared" ref="C26:C35" si="0">(100*B26/B27)-100</f>
        <v>141.75000000238566</v>
      </c>
    </row>
    <row r="27" spans="1:3" s="7" customFormat="1" ht="15" customHeight="1" x14ac:dyDescent="0.15">
      <c r="A27" s="7" t="s">
        <v>4</v>
      </c>
      <c r="B27" s="16">
        <v>18862545.460000001</v>
      </c>
      <c r="C27" s="16">
        <f t="shared" si="0"/>
        <v>144.20000000284818</v>
      </c>
    </row>
    <row r="28" spans="1:3" s="7" customFormat="1" ht="15" customHeight="1" x14ac:dyDescent="0.15">
      <c r="A28" s="7" t="s">
        <v>5</v>
      </c>
      <c r="B28" s="16">
        <v>7724220.0899999999</v>
      </c>
      <c r="C28" s="16">
        <f t="shared" si="0"/>
        <v>148.2000000694066</v>
      </c>
    </row>
    <row r="29" spans="1:3" s="7" customFormat="1" ht="15" customHeight="1" x14ac:dyDescent="0.15">
      <c r="A29" s="7" t="s">
        <v>6</v>
      </c>
      <c r="B29" s="16">
        <v>3112095.12</v>
      </c>
      <c r="C29" s="16">
        <f t="shared" si="0"/>
        <v>233.29999935419744</v>
      </c>
    </row>
    <row r="30" spans="1:3" s="7" customFormat="1" ht="15" customHeight="1" x14ac:dyDescent="0.15">
      <c r="A30" s="7" t="s">
        <v>7</v>
      </c>
      <c r="B30" s="16">
        <v>933721.91</v>
      </c>
      <c r="C30" s="16">
        <f t="shared" si="0"/>
        <v>223.10000065054487</v>
      </c>
    </row>
    <row r="31" spans="1:3" s="7" customFormat="1" ht="15" customHeight="1" x14ac:dyDescent="0.15">
      <c r="A31" s="7" t="s">
        <v>8</v>
      </c>
      <c r="B31" s="16">
        <v>288988.52</v>
      </c>
      <c r="C31" s="16">
        <f t="shared" si="0"/>
        <v>125.00000389288829</v>
      </c>
    </row>
    <row r="32" spans="1:3" s="7" customFormat="1" ht="15" customHeight="1" x14ac:dyDescent="0.15">
      <c r="A32" s="7" t="s">
        <v>9</v>
      </c>
      <c r="B32" s="16">
        <v>128439.34</v>
      </c>
      <c r="C32" s="16">
        <f t="shared" si="0"/>
        <v>128.39998797888623</v>
      </c>
    </row>
    <row r="33" spans="1:3" s="7" customFormat="1" ht="15" customHeight="1" x14ac:dyDescent="0.15">
      <c r="A33" s="7" t="s">
        <v>10</v>
      </c>
      <c r="B33" s="16">
        <v>56234.39</v>
      </c>
      <c r="C33" s="16">
        <f t="shared" si="0"/>
        <v>110.10004285362555</v>
      </c>
    </row>
    <row r="34" spans="1:3" s="7" customFormat="1" ht="15" customHeight="1" x14ac:dyDescent="0.15">
      <c r="A34" s="7" t="s">
        <v>11</v>
      </c>
      <c r="B34" s="16">
        <v>26765.53</v>
      </c>
      <c r="C34" s="16">
        <f t="shared" si="0"/>
        <v>80.099909228482488</v>
      </c>
    </row>
    <row r="35" spans="1:3" s="7" customFormat="1" ht="15" customHeight="1" x14ac:dyDescent="0.15">
      <c r="A35" s="7" t="s">
        <v>12</v>
      </c>
      <c r="B35" s="16">
        <v>14861.49</v>
      </c>
      <c r="C35" s="16">
        <f t="shared" si="0"/>
        <v>67.000108999908974</v>
      </c>
    </row>
    <row r="36" spans="1:3" s="7" customFormat="1" ht="15" customHeight="1" x14ac:dyDescent="0.15">
      <c r="A36" s="7" t="s">
        <v>13</v>
      </c>
      <c r="B36" s="16">
        <v>8899.09</v>
      </c>
      <c r="C36" s="16">
        <f>(100*B36/B37)-100</f>
        <v>79.999959546434638</v>
      </c>
    </row>
    <row r="37" spans="1:3" s="7" customFormat="1" ht="15" customHeight="1" x14ac:dyDescent="0.15">
      <c r="A37" s="7" t="s">
        <v>14</v>
      </c>
      <c r="B37" s="16">
        <v>4943.9399999999996</v>
      </c>
      <c r="C37" s="16">
        <f>(100*B37/B40)-100</f>
        <v>84.199760805660162</v>
      </c>
    </row>
    <row r="38" spans="1:3" s="7" customFormat="1" ht="15" customHeight="1" x14ac:dyDescent="0.15">
      <c r="A38" s="8"/>
      <c r="B38" s="17"/>
      <c r="C38" s="17"/>
    </row>
    <row r="39" spans="1:3" s="7" customFormat="1" ht="15" customHeight="1" x14ac:dyDescent="0.15">
      <c r="A39" s="5">
        <v>2017</v>
      </c>
      <c r="B39" s="17"/>
      <c r="C39" s="17"/>
    </row>
    <row r="40" spans="1:3" s="7" customFormat="1" ht="15" customHeight="1" x14ac:dyDescent="0.15">
      <c r="A40" s="9" t="s">
        <v>3</v>
      </c>
      <c r="B40" s="16">
        <v>2684.01</v>
      </c>
      <c r="C40" s="16">
        <f t="shared" ref="C40:C48" si="1">(100*B40/B41)-100</f>
        <v>85.000792660651655</v>
      </c>
    </row>
    <row r="41" spans="1:3" s="7" customFormat="1" ht="15" customHeight="1" x14ac:dyDescent="0.15">
      <c r="A41" s="9" t="s">
        <v>4</v>
      </c>
      <c r="B41" s="16">
        <v>1450.81</v>
      </c>
      <c r="C41" s="16">
        <f t="shared" si="1"/>
        <v>56.700329427013003</v>
      </c>
    </row>
    <row r="42" spans="1:3" s="7" customFormat="1" ht="15" customHeight="1" x14ac:dyDescent="0.15">
      <c r="A42" s="9" t="s">
        <v>5</v>
      </c>
      <c r="B42" s="16">
        <v>925.85</v>
      </c>
      <c r="C42" s="16">
        <f t="shared" si="1"/>
        <v>45.498404915688383</v>
      </c>
    </row>
    <row r="43" spans="1:3" s="7" customFormat="1" ht="15" customHeight="1" x14ac:dyDescent="0.15">
      <c r="A43" s="9" t="s">
        <v>6</v>
      </c>
      <c r="B43" s="16">
        <v>636.33000000000004</v>
      </c>
      <c r="C43" s="16">
        <f t="shared" si="1"/>
        <v>36.299961444544408</v>
      </c>
    </row>
    <row r="44" spans="1:3" s="7" customFormat="1" ht="15" customHeight="1" x14ac:dyDescent="0.15">
      <c r="A44" s="9" t="s">
        <v>7</v>
      </c>
      <c r="B44" s="16">
        <v>466.86</v>
      </c>
      <c r="C44" s="16">
        <f t="shared" si="1"/>
        <v>33.801444457182157</v>
      </c>
    </row>
    <row r="45" spans="1:3" s="7" customFormat="1" ht="15" customHeight="1" x14ac:dyDescent="0.15">
      <c r="A45" s="9" t="s">
        <v>8</v>
      </c>
      <c r="B45" s="16">
        <v>348.92</v>
      </c>
      <c r="C45" s="16">
        <f t="shared" si="1"/>
        <v>26.000288892098794</v>
      </c>
    </row>
    <row r="46" spans="1:3" s="7" customFormat="1" ht="15" customHeight="1" x14ac:dyDescent="0.15">
      <c r="A46" s="9" t="s">
        <v>9</v>
      </c>
      <c r="B46" s="16">
        <v>276.92</v>
      </c>
      <c r="C46" s="16">
        <f t="shared" si="1"/>
        <v>21.397571347157069</v>
      </c>
    </row>
    <row r="47" spans="1:3" s="7" customFormat="1" ht="15" customHeight="1" x14ac:dyDescent="0.15">
      <c r="A47" s="9" t="s">
        <v>10</v>
      </c>
      <c r="B47" s="16">
        <v>228.11</v>
      </c>
      <c r="C47" s="16">
        <f t="shared" si="1"/>
        <v>18.203958959477674</v>
      </c>
    </row>
    <row r="48" spans="1:3" s="7" customFormat="1" ht="15" customHeight="1" x14ac:dyDescent="0.15">
      <c r="A48" s="9" t="s">
        <v>11</v>
      </c>
      <c r="B48" s="16">
        <v>192.98</v>
      </c>
      <c r="C48" s="16">
        <f t="shared" si="1"/>
        <v>16.498641714458188</v>
      </c>
    </row>
    <row r="49" spans="1:3" s="7" customFormat="1" ht="15" customHeight="1" x14ac:dyDescent="0.15">
      <c r="A49" s="9" t="s">
        <v>12</v>
      </c>
      <c r="B49" s="16">
        <v>165.65</v>
      </c>
      <c r="C49" s="16">
        <f>(100*B49/B50)-100</f>
        <v>16.196689113355774</v>
      </c>
    </row>
    <row r="50" spans="1:3" s="7" customFormat="1" ht="15" customHeight="1" x14ac:dyDescent="0.15">
      <c r="A50" s="9" t="s">
        <v>13</v>
      </c>
      <c r="B50" s="16">
        <v>142.56</v>
      </c>
      <c r="C50" s="16">
        <f>(100*B50/B51)-100</f>
        <v>20.202360876897146</v>
      </c>
    </row>
    <row r="51" spans="1:3" s="7" customFormat="1" ht="15" customHeight="1" x14ac:dyDescent="0.15">
      <c r="A51" s="9" t="s">
        <v>14</v>
      </c>
      <c r="B51" s="16">
        <v>118.6</v>
      </c>
      <c r="C51" s="16">
        <f>(100*B51/B53)-100</f>
        <v>18.599999999999994</v>
      </c>
    </row>
    <row r="52" spans="1:3" s="7" customFormat="1" ht="15" customHeight="1" x14ac:dyDescent="0.15">
      <c r="A52" s="10"/>
      <c r="B52" s="18"/>
      <c r="C52" s="18"/>
    </row>
    <row r="53" spans="1:3" x14ac:dyDescent="0.2">
      <c r="A53" s="14" t="s">
        <v>15</v>
      </c>
      <c r="B53" s="19">
        <v>100</v>
      </c>
      <c r="C53" s="20"/>
    </row>
  </sheetData>
  <sheetProtection algorithmName="SHA-512" hashValue="SOcp9U/V3k5l5DlfEE1EBt9tmeNjVGwgri5ip2BiQILTYiML3K4sZW/6KjVFwqdiXR7UIdXleN7yMYhoi5kbCw==" saltValue="Tgd6xSHKiqe9C+CMeV3jVA==" spinCount="100000" sheet="1" objects="1" scenarios="1"/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G25"/>
  <sheetViews>
    <sheetView workbookViewId="0">
      <selection activeCell="B4" sqref="B4"/>
    </sheetView>
  </sheetViews>
  <sheetFormatPr baseColWidth="10" defaultRowHeight="14" x14ac:dyDescent="0.2"/>
  <cols>
    <col min="1" max="1" width="21.5" style="14" customWidth="1"/>
    <col min="2" max="2" width="7.33203125" style="14" customWidth="1"/>
    <col min="3" max="3" width="7.1640625" style="14" customWidth="1"/>
    <col min="4" max="4" width="8.5" style="14" customWidth="1"/>
    <col min="5" max="16384" width="10.83203125" style="14"/>
  </cols>
  <sheetData>
    <row r="6" spans="1:7" x14ac:dyDescent="0.2">
      <c r="B6" s="15" t="s">
        <v>16</v>
      </c>
    </row>
    <row r="7" spans="1:7" x14ac:dyDescent="0.2">
      <c r="B7" s="15" t="s">
        <v>17</v>
      </c>
    </row>
    <row r="8" spans="1:7" s="7" customFormat="1" ht="13" x14ac:dyDescent="0.15">
      <c r="A8" s="11"/>
      <c r="B8" s="12"/>
      <c r="C8" s="13"/>
      <c r="D8" s="22"/>
      <c r="E8" s="22" t="s">
        <v>23</v>
      </c>
      <c r="F8" s="22"/>
      <c r="G8" s="22"/>
    </row>
    <row r="9" spans="1:7" s="7" customFormat="1" ht="13" x14ac:dyDescent="0.15">
      <c r="A9" s="1" t="s">
        <v>0</v>
      </c>
      <c r="B9" s="2"/>
      <c r="C9" s="25" t="s">
        <v>18</v>
      </c>
      <c r="D9" s="23"/>
      <c r="E9" s="23"/>
      <c r="F9" s="25" t="s">
        <v>22</v>
      </c>
      <c r="G9" s="23"/>
    </row>
    <row r="10" spans="1:7" s="7" customFormat="1" ht="13" x14ac:dyDescent="0.15">
      <c r="A10" s="3"/>
      <c r="B10" s="21" t="s">
        <v>19</v>
      </c>
      <c r="C10" s="21" t="s">
        <v>20</v>
      </c>
      <c r="D10" s="24" t="s">
        <v>21</v>
      </c>
      <c r="E10" s="21" t="s">
        <v>19</v>
      </c>
      <c r="F10" s="21" t="s">
        <v>20</v>
      </c>
      <c r="G10" s="24" t="s">
        <v>21</v>
      </c>
    </row>
    <row r="11" spans="1:7" s="7" customFormat="1" ht="13" x14ac:dyDescent="0.15">
      <c r="A11" s="5">
        <v>2016</v>
      </c>
      <c r="B11" s="6"/>
      <c r="C11" s="6"/>
    </row>
    <row r="12" spans="1:7" s="7" customFormat="1" ht="13" x14ac:dyDescent="0.15">
      <c r="A12" s="7" t="s">
        <v>3</v>
      </c>
      <c r="B12" s="26">
        <v>3.2099999999999997E-2</v>
      </c>
      <c r="C12" s="26">
        <v>0.1013</v>
      </c>
      <c r="D12" s="26">
        <v>0.23280000000000001</v>
      </c>
      <c r="E12" s="26">
        <v>0.87</v>
      </c>
      <c r="F12" s="26">
        <v>2.94</v>
      </c>
      <c r="G12" s="26">
        <v>10.71</v>
      </c>
    </row>
    <row r="13" spans="1:7" s="7" customFormat="1" ht="13" x14ac:dyDescent="0.15">
      <c r="A13" s="7" t="s">
        <v>4</v>
      </c>
      <c r="B13" s="26">
        <v>4.0500000000000001E-2</v>
      </c>
      <c r="C13" s="26">
        <v>0.1052</v>
      </c>
      <c r="D13" s="26">
        <v>0.2316</v>
      </c>
      <c r="E13" s="26">
        <v>0.82</v>
      </c>
      <c r="F13" s="26">
        <v>2.58</v>
      </c>
      <c r="G13" s="26">
        <v>8.5</v>
      </c>
    </row>
    <row r="14" spans="1:7" s="7" customFormat="1" ht="13" x14ac:dyDescent="0.15">
      <c r="A14" s="7" t="s">
        <v>5</v>
      </c>
      <c r="B14" s="26">
        <v>3.2599999999999997E-2</v>
      </c>
      <c r="C14" s="26">
        <v>0.1048</v>
      </c>
      <c r="D14" s="26">
        <v>0.23039999999999999</v>
      </c>
      <c r="E14" s="26">
        <v>0.75</v>
      </c>
      <c r="F14" s="26">
        <v>2.2400000000000002</v>
      </c>
      <c r="G14" s="26">
        <v>6.71</v>
      </c>
    </row>
    <row r="15" spans="1:7" s="7" customFormat="1" ht="13" x14ac:dyDescent="0.15">
      <c r="A15" s="7" t="s">
        <v>6</v>
      </c>
      <c r="B15" s="26">
        <v>7.4300000000000005E-2</v>
      </c>
      <c r="C15" s="26">
        <v>0.1179</v>
      </c>
      <c r="D15" s="26">
        <v>0.22939999999999999</v>
      </c>
      <c r="E15" s="26">
        <v>0.69</v>
      </c>
      <c r="F15" s="26">
        <v>1.93</v>
      </c>
      <c r="G15" s="26">
        <v>5.27</v>
      </c>
    </row>
    <row r="16" spans="1:7" s="7" customFormat="1" ht="13" x14ac:dyDescent="0.15">
      <c r="A16" s="7" t="s">
        <v>7</v>
      </c>
      <c r="B16" s="26">
        <v>5.91E-2</v>
      </c>
      <c r="C16" s="26">
        <v>0.1162</v>
      </c>
      <c r="D16" s="26">
        <v>0.22839999999999999</v>
      </c>
      <c r="E16" s="26">
        <v>0.56999999999999995</v>
      </c>
      <c r="F16" s="26">
        <v>1.62</v>
      </c>
      <c r="G16" s="26">
        <v>4.0999999999999996</v>
      </c>
    </row>
    <row r="17" spans="1:7" s="7" customFormat="1" ht="13" x14ac:dyDescent="0.15">
      <c r="A17" s="7" t="s">
        <v>8</v>
      </c>
      <c r="B17" s="26">
        <v>6.7100000000000007E-2</v>
      </c>
      <c r="C17" s="26">
        <v>0.12089999999999999</v>
      </c>
      <c r="D17" s="26">
        <v>0.22850000000000001</v>
      </c>
      <c r="E17" s="26">
        <v>0.49</v>
      </c>
      <c r="F17" s="26">
        <v>1.35</v>
      </c>
      <c r="G17" s="26">
        <v>3.15</v>
      </c>
    </row>
    <row r="18" spans="1:7" s="7" customFormat="1" ht="13" x14ac:dyDescent="0.15">
      <c r="A18" s="7" t="s">
        <v>9</v>
      </c>
      <c r="B18" s="26">
        <v>6.13E-2</v>
      </c>
      <c r="C18" s="26">
        <v>0.12230000000000001</v>
      </c>
      <c r="D18" s="26">
        <v>0.22670000000000001</v>
      </c>
      <c r="E18" s="26">
        <v>0.39</v>
      </c>
      <c r="F18" s="26">
        <v>1.1000000000000001</v>
      </c>
      <c r="G18" s="26">
        <v>2.38</v>
      </c>
    </row>
    <row r="19" spans="1:7" s="7" customFormat="1" ht="13" x14ac:dyDescent="0.15">
      <c r="A19" s="7" t="s">
        <v>10</v>
      </c>
      <c r="B19" s="26">
        <v>6.1199999999999997E-2</v>
      </c>
      <c r="C19" s="26">
        <v>0.12559999999999999</v>
      </c>
      <c r="D19" s="26">
        <v>0.22600000000000001</v>
      </c>
      <c r="E19" s="26">
        <v>0.31</v>
      </c>
      <c r="F19" s="26">
        <v>0.87</v>
      </c>
      <c r="G19" s="26">
        <v>1.76</v>
      </c>
    </row>
    <row r="20" spans="1:7" s="7" customFormat="1" ht="13" x14ac:dyDescent="0.15">
      <c r="A20" s="7" t="s">
        <v>11</v>
      </c>
      <c r="B20" s="26">
        <v>4.6699999999999998E-2</v>
      </c>
      <c r="C20" s="26">
        <v>0.12559999999999999</v>
      </c>
      <c r="D20" s="26">
        <v>0.2253</v>
      </c>
      <c r="E20" s="26">
        <v>0.24</v>
      </c>
      <c r="F20" s="26">
        <v>0.66</v>
      </c>
      <c r="G20" s="26">
        <v>1.25</v>
      </c>
    </row>
    <row r="21" spans="1:7" s="7" customFormat="1" ht="13" x14ac:dyDescent="0.15">
      <c r="A21" s="7" t="s">
        <v>12</v>
      </c>
      <c r="B21" s="26">
        <v>5.79E-2</v>
      </c>
      <c r="C21" s="26">
        <v>0.13300000000000001</v>
      </c>
      <c r="D21" s="26">
        <v>0.22470000000000001</v>
      </c>
      <c r="E21" s="26">
        <v>0.18</v>
      </c>
      <c r="F21" s="26">
        <v>0.47</v>
      </c>
      <c r="G21" s="26">
        <v>0.83</v>
      </c>
    </row>
    <row r="22" spans="1:7" s="7" customFormat="1" ht="13" x14ac:dyDescent="0.15">
      <c r="A22" s="7" t="s">
        <v>13</v>
      </c>
      <c r="B22" s="26">
        <v>4.8500000000000001E-2</v>
      </c>
      <c r="C22" s="26">
        <v>0.13550000000000001</v>
      </c>
      <c r="D22" s="26">
        <v>0.22420000000000001</v>
      </c>
      <c r="E22" s="26">
        <v>0.12</v>
      </c>
      <c r="F22" s="26">
        <v>0.3</v>
      </c>
      <c r="G22" s="26">
        <v>0.5</v>
      </c>
    </row>
    <row r="23" spans="1:7" s="7" customFormat="1" ht="13" x14ac:dyDescent="0.15">
      <c r="A23" s="7" t="s">
        <v>14</v>
      </c>
      <c r="B23" s="26">
        <v>6.4699999999999994E-2</v>
      </c>
      <c r="C23" s="26">
        <v>0.14580000000000001</v>
      </c>
      <c r="D23" s="26">
        <v>0.22370000000000001</v>
      </c>
      <c r="E23" s="26">
        <v>0.06</v>
      </c>
      <c r="F23" s="26">
        <v>0.15</v>
      </c>
      <c r="G23" s="26">
        <v>0.22</v>
      </c>
    </row>
    <row r="24" spans="1:7" s="7" customFormat="1" ht="13" x14ac:dyDescent="0.15">
      <c r="A24" s="8"/>
      <c r="B24" s="17"/>
      <c r="C24" s="17"/>
    </row>
    <row r="25" spans="1:7" x14ac:dyDescent="0.2">
      <c r="B25" s="19"/>
      <c r="C25" s="20"/>
    </row>
  </sheetData>
  <sheetProtection algorithmName="SHA-512" hashValue="cPqZhfZEh8eBOjG3wZkb+Kv/GcfVBm25FWOmBaCbj1PwPrApiWh+t9Nyf9zSoEARyWLvAbIKguxDdzMtgpIkIw==" saltValue="9vgVBP7Bhqyu5gDWWAJdeA==" spinCount="100000" sheet="1" objects="1" scenarios="1"/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INPCAN</vt:lpstr>
      <vt:lpstr>ESTIMADA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 DE FREITAS</dc:creator>
  <cp:lastModifiedBy>Microsoft Office User</cp:lastModifiedBy>
  <cp:lastPrinted>2019-02-19T19:31:52Z</cp:lastPrinted>
  <dcterms:created xsi:type="dcterms:W3CDTF">2019-02-19T19:17:55Z</dcterms:created>
  <dcterms:modified xsi:type="dcterms:W3CDTF">2019-12-11T20:06:34Z</dcterms:modified>
</cp:coreProperties>
</file>